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72" yWindow="-120" windowWidth="13632" windowHeight="11016"/>
  </bookViews>
  <sheets>
    <sheet name="1" sheetId="4" r:id="rId1"/>
  </sheets>
  <definedNames>
    <definedName name="APPT" localSheetId="0">'1'!#REF!</definedName>
    <definedName name="FIO" localSheetId="0">'1'!#REF!</definedName>
    <definedName name="LAST_CELL" localSheetId="0">'1'!#REF!</definedName>
    <definedName name="SIGN" localSheetId="0">'1'!#REF!</definedName>
    <definedName name="_xlnm.Print_Area" localSheetId="0">'1'!$A$1:$G$126</definedName>
  </definedNames>
  <calcPr calcId="125725"/>
</workbook>
</file>

<file path=xl/calcChain.xml><?xml version="1.0" encoding="utf-8"?>
<calcChain xmlns="http://schemas.openxmlformats.org/spreadsheetml/2006/main">
  <c r="G69" i="4"/>
  <c r="H45"/>
  <c r="G45"/>
  <c r="H57"/>
  <c r="G57"/>
  <c r="G126" l="1"/>
  <c r="G122"/>
  <c r="H122" s="1"/>
  <c r="G118"/>
  <c r="H118" s="1"/>
  <c r="G114"/>
  <c r="H114" s="1"/>
  <c r="G110"/>
  <c r="G106"/>
  <c r="G102"/>
  <c r="H102" s="1"/>
  <c r="G98"/>
  <c r="H98" s="1"/>
  <c r="G94"/>
  <c r="H94" s="1"/>
  <c r="G90"/>
  <c r="H90" s="1"/>
  <c r="G86"/>
  <c r="H86" s="1"/>
  <c r="G82"/>
  <c r="H78"/>
  <c r="H77"/>
  <c r="G73"/>
  <c r="H73" s="1"/>
  <c r="H69"/>
  <c r="H128" s="1"/>
  <c r="G65"/>
  <c r="H65" s="1"/>
  <c r="G61"/>
  <c r="G53"/>
  <c r="G49"/>
  <c r="G41"/>
  <c r="G37"/>
  <c r="G29"/>
  <c r="H29" s="1"/>
  <c r="G33"/>
  <c r="G25"/>
  <c r="G21"/>
  <c r="G17"/>
  <c r="H17" s="1"/>
  <c r="G13"/>
  <c r="H82" l="1"/>
  <c r="H53" l="1"/>
  <c r="H126"/>
  <c r="H41"/>
  <c r="H37"/>
  <c r="H110"/>
  <c r="H21" l="1"/>
  <c r="H106" l="1"/>
  <c r="H61" l="1"/>
  <c r="H49"/>
  <c r="H33"/>
  <c r="H25"/>
  <c r="H13"/>
</calcChain>
</file>

<file path=xl/sharedStrings.xml><?xml version="1.0" encoding="utf-8"?>
<sst xmlns="http://schemas.openxmlformats.org/spreadsheetml/2006/main" count="427" uniqueCount="78">
  <si>
    <t>Наименование</t>
  </si>
  <si>
    <t>Мин</t>
  </si>
  <si>
    <t>Раз-дел</t>
  </si>
  <si>
    <t>Под-раз-дел</t>
  </si>
  <si>
    <t>Вид рас-хода</t>
  </si>
  <si>
    <t xml:space="preserve">Приложение 10
к решению Собрания депутатов Озерского городского округа
</t>
  </si>
  <si>
    <t>Целевая статья</t>
  </si>
  <si>
    <t>Строку</t>
  </si>
  <si>
    <t>Изложить в новой редакции</t>
  </si>
  <si>
    <t>05</t>
  </si>
  <si>
    <t>340</t>
  </si>
  <si>
    <t>04</t>
  </si>
  <si>
    <t>03</t>
  </si>
  <si>
    <t>Сумма, руб.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</si>
  <si>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 231</t>
    </r>
  </si>
  <si>
    <t>Прочая закупка товаров, работ и услуг</t>
  </si>
  <si>
    <t>244</t>
  </si>
  <si>
    <t>313</t>
  </si>
  <si>
    <t>После строки</t>
  </si>
  <si>
    <t>328</t>
  </si>
  <si>
    <t>09</t>
  </si>
  <si>
    <t>312</t>
  </si>
  <si>
    <t>07</t>
  </si>
  <si>
    <t>02</t>
  </si>
  <si>
    <t>Субсидии бюджетным учреждениям на иные цели</t>
  </si>
  <si>
    <t>612</t>
  </si>
  <si>
    <t>Ведомственная структура расходов бюджета 
Озерского городского округа на 2024 год</t>
  </si>
  <si>
    <t>0140509100</t>
  </si>
  <si>
    <t>от _________ № ____</t>
  </si>
  <si>
    <t>10</t>
  </si>
  <si>
    <t>331</t>
  </si>
  <si>
    <t>01</t>
  </si>
  <si>
    <t>323</t>
  </si>
  <si>
    <t>13</t>
  </si>
  <si>
    <t>1140102000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</si>
  <si>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</si>
  <si>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</si>
  <si>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0940102990</t>
  </si>
  <si>
    <t>1240102040</t>
  </si>
  <si>
    <t>01401S4040</t>
  </si>
  <si>
    <t>7990002040</t>
  </si>
  <si>
    <t>1840102040</t>
  </si>
  <si>
    <t>315</t>
  </si>
  <si>
    <t>КЦ 01112420124010Ц</t>
  </si>
  <si>
    <t>1530124010</t>
  </si>
  <si>
    <t>Добавить строки</t>
  </si>
  <si>
    <t>0640460100</t>
  </si>
  <si>
    <t>0640511020</t>
  </si>
  <si>
    <t>01400509100</t>
  </si>
  <si>
    <t>01201L7500</t>
  </si>
  <si>
    <t>08</t>
  </si>
  <si>
    <t>0240202040</t>
  </si>
  <si>
    <t>122</t>
  </si>
  <si>
    <t>0240141990</t>
  </si>
  <si>
    <t>КЦ  24-57500-00000-00000</t>
  </si>
  <si>
    <t>1535324010</t>
  </si>
  <si>
    <t>15353И0000</t>
  </si>
  <si>
    <t>Иные выплаты персоналу государственных (муниципальных) органов, за исключением фонда оплаты труда</t>
  </si>
  <si>
    <t>831</t>
  </si>
  <si>
    <t>Исполнение судебных актов Российской Федерации и мировых соглашений по возмещению причиненного вреда</t>
  </si>
  <si>
    <t>0640160700</t>
  </si>
  <si>
    <t>0640260230</t>
  </si>
  <si>
    <t>06402S6200</t>
  </si>
  <si>
    <t>243</t>
  </si>
  <si>
    <t>0930103400</t>
  </si>
  <si>
    <t>0640619010</t>
  </si>
  <si>
    <t>0930103500</t>
  </si>
  <si>
    <t>0640360400</t>
  </si>
  <si>
    <t>0640511030</t>
  </si>
  <si>
    <t>0640511060</t>
  </si>
  <si>
    <t>09301S4020</t>
  </si>
  <si>
    <t>Закупка товаров, работ, услуг в целях капитального ремонта государственного (муниципального) имущества</t>
  </si>
  <si>
    <t>1240303531</t>
  </si>
  <si>
    <t>1240303532</t>
  </si>
  <si>
    <t>1340103630</t>
  </si>
  <si>
    <t xml:space="preserve">Приложение 4
к решению Собрания депутатов Озерского городского округа
</t>
  </si>
  <si>
    <t>Иные пенсии, социальные доплаты к пенсиям</t>
  </si>
  <si>
    <t>7990091010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</si>
</sst>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49" fontId="1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Fill="1"/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2" fillId="0" borderId="0" xfId="0" applyFont="1" applyFill="1" applyAlignment="1">
      <alignment vertical="top"/>
    </xf>
    <xf numFmtId="43" fontId="0" fillId="0" borderId="0" xfId="1" applyFont="1" applyFill="1"/>
    <xf numFmtId="43" fontId="8" fillId="0" borderId="0" xfId="1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46"/>
  <sheetViews>
    <sheetView showGridLines="0" tabSelected="1" topLeftCell="A110" zoomScaleNormal="100" workbookViewId="0">
      <selection activeCell="H110" sqref="H1:M1048576"/>
    </sheetView>
  </sheetViews>
  <sheetFormatPr defaultColWidth="9.109375" defaultRowHeight="13.8"/>
  <cols>
    <col min="1" max="1" width="31.88671875" style="26" customWidth="1"/>
    <col min="2" max="2" width="7.5546875" style="7" customWidth="1"/>
    <col min="3" max="4" width="6.33203125" style="8" customWidth="1"/>
    <col min="5" max="5" width="20.6640625" style="3" customWidth="1"/>
    <col min="6" max="6" width="6.33203125" style="3" customWidth="1"/>
    <col min="7" max="7" width="17.33203125" style="6" customWidth="1"/>
    <col min="8" max="8" width="19.5546875" style="9" hidden="1" customWidth="1"/>
    <col min="9" max="9" width="21.5546875" style="9" hidden="1" customWidth="1"/>
    <col min="10" max="11" width="9.109375" style="9" hidden="1" customWidth="1"/>
    <col min="12" max="13" width="0" style="9" hidden="1" customWidth="1"/>
    <col min="14" max="16384" width="9.109375" style="9"/>
  </cols>
  <sheetData>
    <row r="1" spans="1:8" ht="63" customHeight="1">
      <c r="A1" s="24"/>
      <c r="B1" s="17"/>
      <c r="C1" s="4"/>
      <c r="D1" s="4"/>
      <c r="E1" s="2"/>
      <c r="F1" s="33" t="s">
        <v>75</v>
      </c>
      <c r="G1" s="33"/>
    </row>
    <row r="2" spans="1:8">
      <c r="A2" s="24"/>
      <c r="B2" s="17"/>
      <c r="C2" s="4"/>
      <c r="D2" s="4"/>
      <c r="E2" s="2"/>
      <c r="F2" s="32" t="s">
        <v>28</v>
      </c>
      <c r="G2" s="32"/>
    </row>
    <row r="3" spans="1:8" ht="6" customHeight="1">
      <c r="A3" s="24"/>
      <c r="B3" s="17"/>
      <c r="C3" s="4"/>
      <c r="D3" s="4"/>
      <c r="E3" s="2"/>
      <c r="F3" s="34"/>
      <c r="G3" s="34"/>
    </row>
    <row r="4" spans="1:8" ht="63" customHeight="1">
      <c r="A4" s="25"/>
      <c r="B4" s="1"/>
      <c r="C4" s="5"/>
      <c r="D4" s="5"/>
      <c r="E4" s="1"/>
      <c r="F4" s="33" t="s">
        <v>5</v>
      </c>
      <c r="G4" s="33"/>
    </row>
    <row r="5" spans="1:8">
      <c r="A5" s="25"/>
      <c r="B5" s="1"/>
      <c r="C5" s="5"/>
      <c r="D5" s="5"/>
      <c r="E5" s="1"/>
      <c r="F5" s="32" t="s">
        <v>14</v>
      </c>
      <c r="G5" s="32"/>
    </row>
    <row r="6" spans="1:8" s="10" customFormat="1" ht="34.5" customHeight="1">
      <c r="A6" s="35" t="s">
        <v>26</v>
      </c>
      <c r="B6" s="36"/>
      <c r="C6" s="36"/>
      <c r="D6" s="36"/>
      <c r="E6" s="36"/>
      <c r="F6" s="36"/>
      <c r="G6" s="36"/>
    </row>
    <row r="7" spans="1:8" s="10" customFormat="1" ht="7.5" customHeight="1">
      <c r="A7" s="37"/>
      <c r="B7" s="37"/>
      <c r="C7" s="37"/>
      <c r="D7" s="37"/>
      <c r="E7" s="37"/>
      <c r="F7" s="37"/>
      <c r="G7" s="37"/>
    </row>
    <row r="8" spans="1:8" s="10" customFormat="1" ht="15" customHeight="1">
      <c r="A8" s="38" t="s">
        <v>0</v>
      </c>
      <c r="B8" s="39" t="s">
        <v>1</v>
      </c>
      <c r="C8" s="39" t="s">
        <v>2</v>
      </c>
      <c r="D8" s="39" t="s">
        <v>3</v>
      </c>
      <c r="E8" s="40" t="s">
        <v>6</v>
      </c>
      <c r="F8" s="39" t="s">
        <v>4</v>
      </c>
      <c r="G8" s="40" t="s">
        <v>13</v>
      </c>
    </row>
    <row r="9" spans="1:8" s="10" customFormat="1" ht="36" customHeight="1">
      <c r="A9" s="38"/>
      <c r="B9" s="39"/>
      <c r="C9" s="39"/>
      <c r="D9" s="39"/>
      <c r="E9" s="41"/>
      <c r="F9" s="39"/>
      <c r="G9" s="41"/>
    </row>
    <row r="10" spans="1:8" s="10" customFormat="1" ht="15">
      <c r="A10" s="18" t="s">
        <v>7</v>
      </c>
      <c r="B10" s="19"/>
      <c r="C10" s="16"/>
      <c r="D10" s="16"/>
      <c r="E10" s="21"/>
      <c r="F10" s="19"/>
      <c r="G10" s="14"/>
    </row>
    <row r="11" spans="1:8" s="10" customFormat="1" ht="27.6">
      <c r="A11" s="22" t="s">
        <v>24</v>
      </c>
      <c r="B11" s="19" t="s">
        <v>21</v>
      </c>
      <c r="C11" s="16" t="s">
        <v>22</v>
      </c>
      <c r="D11" s="16" t="s">
        <v>31</v>
      </c>
      <c r="E11" s="19" t="s">
        <v>39</v>
      </c>
      <c r="F11" s="19" t="s">
        <v>25</v>
      </c>
      <c r="G11" s="23">
        <v>39506.949999999997</v>
      </c>
    </row>
    <row r="12" spans="1:8" s="10" customFormat="1" ht="15">
      <c r="A12" s="18" t="s">
        <v>8</v>
      </c>
      <c r="B12" s="19"/>
      <c r="C12" s="16"/>
      <c r="D12" s="16"/>
      <c r="E12" s="21"/>
      <c r="F12" s="19"/>
      <c r="G12" s="14"/>
    </row>
    <row r="13" spans="1:8" s="10" customFormat="1" ht="27.6">
      <c r="A13" s="22" t="s">
        <v>24</v>
      </c>
      <c r="B13" s="19" t="s">
        <v>21</v>
      </c>
      <c r="C13" s="16" t="s">
        <v>22</v>
      </c>
      <c r="D13" s="16" t="s">
        <v>31</v>
      </c>
      <c r="E13" s="19" t="s">
        <v>39</v>
      </c>
      <c r="F13" s="19" t="s">
        <v>25</v>
      </c>
      <c r="G13" s="23">
        <f>G11-255.17</f>
        <v>39251.78</v>
      </c>
      <c r="H13" s="20">
        <f>G13-G11</f>
        <v>-255.16999999999825</v>
      </c>
    </row>
    <row r="14" spans="1:8" s="10" customFormat="1" ht="15">
      <c r="A14" s="18" t="s">
        <v>7</v>
      </c>
      <c r="B14" s="19"/>
      <c r="C14" s="16"/>
      <c r="D14" s="16"/>
      <c r="E14" s="21"/>
      <c r="F14" s="19"/>
      <c r="G14" s="14"/>
      <c r="H14" s="20"/>
    </row>
    <row r="15" spans="1:8" s="10" customFormat="1" ht="27.6">
      <c r="A15" s="22" t="s">
        <v>24</v>
      </c>
      <c r="B15" s="19" t="s">
        <v>21</v>
      </c>
      <c r="C15" s="16" t="s">
        <v>22</v>
      </c>
      <c r="D15" s="16" t="s">
        <v>31</v>
      </c>
      <c r="E15" s="19" t="s">
        <v>48</v>
      </c>
      <c r="F15" s="19" t="s">
        <v>25</v>
      </c>
      <c r="G15" s="23">
        <v>2106291</v>
      </c>
      <c r="H15" s="20"/>
    </row>
    <row r="16" spans="1:8" s="10" customFormat="1" ht="15">
      <c r="A16" s="18" t="s">
        <v>8</v>
      </c>
      <c r="B16" s="19"/>
      <c r="C16" s="16"/>
      <c r="D16" s="16"/>
      <c r="E16" s="21"/>
      <c r="F16" s="19"/>
      <c r="G16" s="14"/>
      <c r="H16" s="20"/>
    </row>
    <row r="17" spans="1:9" s="10" customFormat="1" ht="27.6">
      <c r="A17" s="22" t="s">
        <v>24</v>
      </c>
      <c r="B17" s="19" t="s">
        <v>21</v>
      </c>
      <c r="C17" s="16" t="s">
        <v>22</v>
      </c>
      <c r="D17" s="16" t="s">
        <v>31</v>
      </c>
      <c r="E17" s="19" t="s">
        <v>48</v>
      </c>
      <c r="F17" s="19" t="s">
        <v>25</v>
      </c>
      <c r="G17" s="23">
        <f>G15+1160000</f>
        <v>3266291</v>
      </c>
      <c r="H17" s="20">
        <f>G17-G15</f>
        <v>1160000</v>
      </c>
    </row>
    <row r="18" spans="1:9" s="10" customFormat="1" ht="15">
      <c r="A18" s="18" t="s">
        <v>7</v>
      </c>
      <c r="B18" s="19"/>
      <c r="C18" s="16"/>
      <c r="D18" s="16"/>
      <c r="E18" s="21"/>
      <c r="F18" s="19"/>
      <c r="G18" s="14"/>
    </row>
    <row r="19" spans="1:9" s="10" customFormat="1" ht="27.6">
      <c r="A19" s="22" t="s">
        <v>24</v>
      </c>
      <c r="B19" s="19" t="s">
        <v>21</v>
      </c>
      <c r="C19" s="16" t="s">
        <v>22</v>
      </c>
      <c r="D19" s="16" t="s">
        <v>23</v>
      </c>
      <c r="E19" s="19" t="s">
        <v>49</v>
      </c>
      <c r="F19" s="19" t="s">
        <v>25</v>
      </c>
      <c r="G19" s="23">
        <v>18609825.690000001</v>
      </c>
      <c r="I19" s="10" t="s">
        <v>54</v>
      </c>
    </row>
    <row r="20" spans="1:9" s="10" customFormat="1" ht="15">
      <c r="A20" s="18" t="s">
        <v>8</v>
      </c>
      <c r="B20" s="19"/>
      <c r="C20" s="16"/>
      <c r="D20" s="16"/>
      <c r="E20" s="21"/>
      <c r="F20" s="19"/>
      <c r="G20" s="14"/>
    </row>
    <row r="21" spans="1:9" s="10" customFormat="1" ht="27.6">
      <c r="A21" s="22" t="s">
        <v>24</v>
      </c>
      <c r="B21" s="19" t="s">
        <v>21</v>
      </c>
      <c r="C21" s="16" t="s">
        <v>22</v>
      </c>
      <c r="D21" s="16" t="s">
        <v>23</v>
      </c>
      <c r="E21" s="19" t="s">
        <v>49</v>
      </c>
      <c r="F21" s="19" t="s">
        <v>25</v>
      </c>
      <c r="G21" s="23">
        <f>G19-35303.8</f>
        <v>18574521.890000001</v>
      </c>
      <c r="H21" s="20">
        <f>G21-G19</f>
        <v>-35303.800000000745</v>
      </c>
    </row>
    <row r="22" spans="1:9" s="10" customFormat="1" ht="15">
      <c r="A22" s="18" t="s">
        <v>7</v>
      </c>
      <c r="B22" s="19"/>
      <c r="C22" s="16"/>
      <c r="D22" s="16"/>
      <c r="E22" s="21"/>
      <c r="F22" s="19"/>
      <c r="G22" s="14"/>
      <c r="H22" s="20"/>
    </row>
    <row r="23" spans="1:9" s="10" customFormat="1" ht="27.6">
      <c r="A23" s="22" t="s">
        <v>24</v>
      </c>
      <c r="B23" s="19" t="s">
        <v>21</v>
      </c>
      <c r="C23" s="16" t="s">
        <v>22</v>
      </c>
      <c r="D23" s="16" t="s">
        <v>23</v>
      </c>
      <c r="E23" s="19" t="s">
        <v>27</v>
      </c>
      <c r="F23" s="19" t="s">
        <v>25</v>
      </c>
      <c r="G23" s="23">
        <v>10189640.140000001</v>
      </c>
      <c r="H23" s="20"/>
    </row>
    <row r="24" spans="1:9" s="10" customFormat="1" ht="15">
      <c r="A24" s="18" t="s">
        <v>8</v>
      </c>
      <c r="B24" s="19"/>
      <c r="C24" s="16"/>
      <c r="D24" s="16"/>
      <c r="E24" s="21"/>
      <c r="F24" s="19"/>
      <c r="G24" s="14"/>
      <c r="H24" s="20"/>
    </row>
    <row r="25" spans="1:9" s="10" customFormat="1" ht="27.6">
      <c r="A25" s="22" t="s">
        <v>24</v>
      </c>
      <c r="B25" s="19" t="s">
        <v>21</v>
      </c>
      <c r="C25" s="16" t="s">
        <v>22</v>
      </c>
      <c r="D25" s="16" t="s">
        <v>23</v>
      </c>
      <c r="E25" s="19" t="s">
        <v>27</v>
      </c>
      <c r="F25" s="19" t="s">
        <v>25</v>
      </c>
      <c r="G25" s="23">
        <f>G23+340000</f>
        <v>10529640.140000001</v>
      </c>
      <c r="H25" s="20">
        <f>G25-G23</f>
        <v>340000</v>
      </c>
    </row>
    <row r="26" spans="1:9" s="10" customFormat="1" ht="15">
      <c r="A26" s="18" t="s">
        <v>7</v>
      </c>
      <c r="B26" s="13"/>
      <c r="C26" s="13"/>
      <c r="D26" s="13"/>
      <c r="E26" s="13"/>
      <c r="F26" s="13"/>
      <c r="G26" s="15"/>
    </row>
    <row r="27" spans="1:9" s="10" customFormat="1" ht="27.6">
      <c r="A27" s="22" t="s">
        <v>15</v>
      </c>
      <c r="B27" s="19" t="s">
        <v>17</v>
      </c>
      <c r="C27" s="16" t="s">
        <v>50</v>
      </c>
      <c r="D27" s="16" t="s">
        <v>31</v>
      </c>
      <c r="E27" s="19" t="s">
        <v>53</v>
      </c>
      <c r="F27" s="19" t="s">
        <v>16</v>
      </c>
      <c r="G27" s="23">
        <v>335597</v>
      </c>
    </row>
    <row r="28" spans="1:9" s="10" customFormat="1" ht="15.6">
      <c r="A28" s="18" t="s">
        <v>8</v>
      </c>
      <c r="B28" s="19"/>
      <c r="C28" s="30"/>
      <c r="D28" s="30"/>
      <c r="E28" s="19"/>
      <c r="F28" s="19"/>
      <c r="G28" s="14"/>
    </row>
    <row r="29" spans="1:9" s="10" customFormat="1" ht="27.6">
      <c r="A29" s="22" t="s">
        <v>15</v>
      </c>
      <c r="B29" s="16" t="s">
        <v>17</v>
      </c>
      <c r="C29" s="16" t="s">
        <v>50</v>
      </c>
      <c r="D29" s="16" t="s">
        <v>31</v>
      </c>
      <c r="E29" s="19" t="s">
        <v>53</v>
      </c>
      <c r="F29" s="16" t="s">
        <v>16</v>
      </c>
      <c r="G29" s="14">
        <f>G27+27410</f>
        <v>363007</v>
      </c>
      <c r="H29" s="20">
        <f>G29-G27</f>
        <v>27410</v>
      </c>
    </row>
    <row r="30" spans="1:9" s="10" customFormat="1" ht="15">
      <c r="A30" s="18" t="s">
        <v>7</v>
      </c>
      <c r="B30" s="13"/>
      <c r="C30" s="13"/>
      <c r="D30" s="13"/>
      <c r="E30" s="13"/>
      <c r="F30" s="13"/>
      <c r="G30" s="15"/>
    </row>
    <row r="31" spans="1:9" s="10" customFormat="1" ht="55.2">
      <c r="A31" s="22" t="s">
        <v>57</v>
      </c>
      <c r="B31" s="19" t="s">
        <v>17</v>
      </c>
      <c r="C31" s="16" t="s">
        <v>50</v>
      </c>
      <c r="D31" s="16" t="s">
        <v>11</v>
      </c>
      <c r="E31" s="19" t="s">
        <v>51</v>
      </c>
      <c r="F31" s="19" t="s">
        <v>52</v>
      </c>
      <c r="G31" s="23">
        <v>59174</v>
      </c>
    </row>
    <row r="32" spans="1:9" s="10" customFormat="1" ht="15.6">
      <c r="A32" s="18" t="s">
        <v>8</v>
      </c>
      <c r="B32" s="19"/>
      <c r="C32" s="30"/>
      <c r="D32" s="30"/>
      <c r="E32" s="19"/>
      <c r="F32" s="19"/>
      <c r="G32" s="14"/>
    </row>
    <row r="33" spans="1:9" s="10" customFormat="1" ht="55.2">
      <c r="A33" s="22" t="s">
        <v>57</v>
      </c>
      <c r="B33" s="16" t="s">
        <v>17</v>
      </c>
      <c r="C33" s="16" t="s">
        <v>50</v>
      </c>
      <c r="D33" s="16" t="s">
        <v>11</v>
      </c>
      <c r="E33" s="19" t="s">
        <v>51</v>
      </c>
      <c r="F33" s="16" t="s">
        <v>52</v>
      </c>
      <c r="G33" s="14">
        <f>G31+2000</f>
        <v>61174</v>
      </c>
      <c r="H33" s="20">
        <f>G33-G31</f>
        <v>2000</v>
      </c>
    </row>
    <row r="34" spans="1:9" s="11" customFormat="1">
      <c r="A34" s="18" t="s">
        <v>7</v>
      </c>
      <c r="B34" s="19"/>
      <c r="C34" s="16"/>
      <c r="D34" s="16"/>
      <c r="E34" s="19"/>
      <c r="F34" s="19"/>
      <c r="G34" s="23"/>
      <c r="H34" s="12"/>
    </row>
    <row r="35" spans="1:9" s="11" customFormat="1" ht="27.6">
      <c r="A35" s="22" t="s">
        <v>24</v>
      </c>
      <c r="B35" s="19" t="s">
        <v>42</v>
      </c>
      <c r="C35" s="16" t="s">
        <v>29</v>
      </c>
      <c r="D35" s="16" t="s">
        <v>23</v>
      </c>
      <c r="E35" s="19" t="s">
        <v>55</v>
      </c>
      <c r="F35" s="19" t="s">
        <v>25</v>
      </c>
      <c r="G35" s="23">
        <v>351359.85</v>
      </c>
      <c r="H35" s="12"/>
    </row>
    <row r="36" spans="1:9" s="11" customFormat="1">
      <c r="A36" s="18" t="s">
        <v>8</v>
      </c>
      <c r="B36" s="19"/>
      <c r="C36" s="16"/>
      <c r="D36" s="16"/>
      <c r="E36" s="19"/>
      <c r="F36" s="19"/>
      <c r="G36" s="23"/>
      <c r="H36" s="12"/>
    </row>
    <row r="37" spans="1:9" s="11" customFormat="1" ht="27.6">
      <c r="A37" s="22" t="s">
        <v>24</v>
      </c>
      <c r="B37" s="19" t="s">
        <v>42</v>
      </c>
      <c r="C37" s="16" t="s">
        <v>29</v>
      </c>
      <c r="D37" s="16" t="s">
        <v>23</v>
      </c>
      <c r="E37" s="19" t="s">
        <v>55</v>
      </c>
      <c r="F37" s="19" t="s">
        <v>25</v>
      </c>
      <c r="G37" s="23">
        <f>G35-0.16</f>
        <v>351359.69</v>
      </c>
      <c r="H37" s="12">
        <f>G37-G35</f>
        <v>-0.15999999997438863</v>
      </c>
      <c r="I37" s="11" t="s">
        <v>43</v>
      </c>
    </row>
    <row r="38" spans="1:9" s="11" customFormat="1">
      <c r="A38" s="18" t="s">
        <v>7</v>
      </c>
      <c r="B38" s="19"/>
      <c r="C38" s="16"/>
      <c r="D38" s="16"/>
      <c r="E38" s="19"/>
      <c r="F38" s="19"/>
      <c r="G38" s="23"/>
      <c r="H38" s="12"/>
    </row>
    <row r="39" spans="1:9" s="11" customFormat="1" ht="27.6">
      <c r="A39" s="22" t="s">
        <v>24</v>
      </c>
      <c r="B39" s="19" t="s">
        <v>42</v>
      </c>
      <c r="C39" s="16" t="s">
        <v>29</v>
      </c>
      <c r="D39" s="16" t="s">
        <v>23</v>
      </c>
      <c r="E39" s="19" t="s">
        <v>56</v>
      </c>
      <c r="F39" s="19" t="s">
        <v>25</v>
      </c>
      <c r="G39" s="23">
        <v>30583.61</v>
      </c>
      <c r="H39" s="12"/>
    </row>
    <row r="40" spans="1:9" s="11" customFormat="1">
      <c r="A40" s="18" t="s">
        <v>8</v>
      </c>
      <c r="B40" s="19"/>
      <c r="C40" s="16"/>
      <c r="D40" s="16"/>
      <c r="E40" s="19"/>
      <c r="F40" s="19"/>
      <c r="G40" s="23"/>
      <c r="H40" s="12"/>
    </row>
    <row r="41" spans="1:9" s="11" customFormat="1" ht="27.6">
      <c r="A41" s="22" t="s">
        <v>24</v>
      </c>
      <c r="B41" s="19" t="s">
        <v>42</v>
      </c>
      <c r="C41" s="16" t="s">
        <v>29</v>
      </c>
      <c r="D41" s="16" t="s">
        <v>23</v>
      </c>
      <c r="E41" s="19" t="s">
        <v>56</v>
      </c>
      <c r="F41" s="19" t="s">
        <v>25</v>
      </c>
      <c r="G41" s="23">
        <f>G39-0.01</f>
        <v>30583.600000000002</v>
      </c>
      <c r="H41" s="12">
        <f>G41-G39</f>
        <v>-9.9999999983992893E-3</v>
      </c>
    </row>
    <row r="42" spans="1:9" s="11" customFormat="1">
      <c r="A42" s="18" t="s">
        <v>7</v>
      </c>
      <c r="B42" s="19"/>
      <c r="C42" s="16"/>
      <c r="D42" s="16"/>
      <c r="E42" s="19"/>
      <c r="F42" s="19"/>
      <c r="G42" s="23"/>
      <c r="H42" s="12"/>
    </row>
    <row r="43" spans="1:9" s="11" customFormat="1" ht="27.6">
      <c r="A43" s="31" t="s">
        <v>15</v>
      </c>
      <c r="B43" s="19" t="s">
        <v>32</v>
      </c>
      <c r="C43" s="31" t="s">
        <v>31</v>
      </c>
      <c r="D43" s="31" t="s">
        <v>11</v>
      </c>
      <c r="E43" s="19" t="s">
        <v>40</v>
      </c>
      <c r="F43" s="19" t="s">
        <v>16</v>
      </c>
      <c r="G43" s="23">
        <v>24175324.920000002</v>
      </c>
      <c r="H43" s="12"/>
    </row>
    <row r="44" spans="1:9" s="11" customFormat="1">
      <c r="A44" s="18" t="s">
        <v>8</v>
      </c>
      <c r="B44" s="19"/>
      <c r="C44" s="16"/>
      <c r="D44" s="16"/>
      <c r="E44" s="19"/>
      <c r="F44" s="19"/>
      <c r="G44" s="23"/>
      <c r="H44" s="12"/>
    </row>
    <row r="45" spans="1:9" s="11" customFormat="1" ht="27.6">
      <c r="A45" s="31" t="s">
        <v>15</v>
      </c>
      <c r="B45" s="19" t="s">
        <v>32</v>
      </c>
      <c r="C45" s="31" t="s">
        <v>31</v>
      </c>
      <c r="D45" s="31" t="s">
        <v>11</v>
      </c>
      <c r="E45" s="19" t="s">
        <v>40</v>
      </c>
      <c r="F45" s="19" t="s">
        <v>16</v>
      </c>
      <c r="G45" s="23">
        <f>G43+1191465.06</f>
        <v>25366789.98</v>
      </c>
      <c r="H45" s="12">
        <f>G45-G43</f>
        <v>1191465.0599999987</v>
      </c>
    </row>
    <row r="46" spans="1:9" s="11" customFormat="1">
      <c r="A46" s="18" t="s">
        <v>7</v>
      </c>
      <c r="B46" s="19"/>
      <c r="C46" s="16"/>
      <c r="D46" s="16"/>
      <c r="E46" s="19"/>
      <c r="F46" s="19"/>
      <c r="G46" s="14"/>
      <c r="H46" s="12"/>
    </row>
    <row r="47" spans="1:9" s="11" customFormat="1" ht="55.2">
      <c r="A47" s="22" t="s">
        <v>59</v>
      </c>
      <c r="B47" s="19" t="s">
        <v>32</v>
      </c>
      <c r="C47" s="16" t="s">
        <v>31</v>
      </c>
      <c r="D47" s="16" t="s">
        <v>11</v>
      </c>
      <c r="E47" s="19" t="s">
        <v>40</v>
      </c>
      <c r="F47" s="19" t="s">
        <v>58</v>
      </c>
      <c r="G47" s="23">
        <v>144511.23000000001</v>
      </c>
      <c r="H47" s="12"/>
    </row>
    <row r="48" spans="1:9" s="11" customFormat="1">
      <c r="A48" s="18" t="s">
        <v>8</v>
      </c>
      <c r="B48" s="19"/>
      <c r="C48" s="16"/>
      <c r="D48" s="16"/>
      <c r="E48" s="19"/>
      <c r="F48" s="19"/>
      <c r="G48" s="14"/>
      <c r="H48" s="12"/>
    </row>
    <row r="49" spans="1:9" s="11" customFormat="1" ht="55.2">
      <c r="A49" s="22" t="s">
        <v>59</v>
      </c>
      <c r="B49" s="19" t="s">
        <v>32</v>
      </c>
      <c r="C49" s="16" t="s">
        <v>31</v>
      </c>
      <c r="D49" s="16" t="s">
        <v>11</v>
      </c>
      <c r="E49" s="19" t="s">
        <v>40</v>
      </c>
      <c r="F49" s="19" t="s">
        <v>58</v>
      </c>
      <c r="G49" s="23">
        <f>G47+206258.37</f>
        <v>350769.6</v>
      </c>
      <c r="H49" s="12">
        <f>G49-G47</f>
        <v>206258.36999999997</v>
      </c>
    </row>
    <row r="50" spans="1:9" s="11" customFormat="1">
      <c r="A50" s="18" t="s">
        <v>7</v>
      </c>
      <c r="B50" s="19"/>
      <c r="C50" s="16"/>
      <c r="D50" s="16"/>
      <c r="E50" s="19"/>
      <c r="F50" s="19"/>
      <c r="G50" s="14"/>
    </row>
    <row r="51" spans="1:9" s="11" customFormat="1" ht="27.6">
      <c r="A51" s="22" t="s">
        <v>15</v>
      </c>
      <c r="B51" s="19" t="s">
        <v>32</v>
      </c>
      <c r="C51" s="16" t="s">
        <v>31</v>
      </c>
      <c r="D51" s="16" t="s">
        <v>33</v>
      </c>
      <c r="E51" s="19" t="s">
        <v>44</v>
      </c>
      <c r="F51" s="19" t="s">
        <v>16</v>
      </c>
      <c r="G51" s="23">
        <v>206486.76</v>
      </c>
    </row>
    <row r="52" spans="1:9" s="11" customFormat="1">
      <c r="A52" s="18" t="s">
        <v>8</v>
      </c>
      <c r="B52" s="19"/>
      <c r="C52" s="16"/>
      <c r="D52" s="16"/>
      <c r="E52" s="19"/>
      <c r="F52" s="19"/>
      <c r="G52" s="14"/>
    </row>
    <row r="53" spans="1:9" s="11" customFormat="1" ht="27.6">
      <c r="A53" s="22" t="s">
        <v>15</v>
      </c>
      <c r="B53" s="19" t="s">
        <v>32</v>
      </c>
      <c r="C53" s="16" t="s">
        <v>31</v>
      </c>
      <c r="D53" s="16" t="s">
        <v>33</v>
      </c>
      <c r="E53" s="19" t="s">
        <v>44</v>
      </c>
      <c r="F53" s="19" t="s">
        <v>16</v>
      </c>
      <c r="G53" s="14">
        <f>G51+0.16</f>
        <v>206486.92</v>
      </c>
      <c r="H53" s="12">
        <f>G53-G51</f>
        <v>0.16000000000349246</v>
      </c>
      <c r="I53" s="11" t="s">
        <v>43</v>
      </c>
    </row>
    <row r="54" spans="1:9" s="11" customFormat="1">
      <c r="A54" s="18" t="s">
        <v>7</v>
      </c>
      <c r="B54" s="19"/>
      <c r="C54" s="16"/>
      <c r="D54" s="16"/>
      <c r="E54" s="19"/>
      <c r="F54" s="19"/>
      <c r="G54" s="14"/>
      <c r="H54" s="12"/>
    </row>
    <row r="55" spans="1:9" s="11" customFormat="1" ht="27.6">
      <c r="A55" s="31" t="s">
        <v>76</v>
      </c>
      <c r="B55" s="19" t="s">
        <v>32</v>
      </c>
      <c r="C55" s="19" t="s">
        <v>29</v>
      </c>
      <c r="D55" s="19" t="s">
        <v>12</v>
      </c>
      <c r="E55" s="19" t="s">
        <v>77</v>
      </c>
      <c r="F55" s="19" t="s">
        <v>21</v>
      </c>
      <c r="G55" s="23">
        <v>17030090.16</v>
      </c>
      <c r="H55" s="12"/>
    </row>
    <row r="56" spans="1:9" s="11" customFormat="1">
      <c r="A56" s="18" t="s">
        <v>8</v>
      </c>
      <c r="B56" s="19"/>
      <c r="C56" s="16"/>
      <c r="D56" s="16"/>
      <c r="E56" s="19"/>
      <c r="F56" s="19"/>
      <c r="G56" s="14"/>
      <c r="H56" s="12"/>
    </row>
    <row r="57" spans="1:9" s="11" customFormat="1" ht="27.6">
      <c r="A57" s="31" t="s">
        <v>76</v>
      </c>
      <c r="B57" s="19" t="s">
        <v>32</v>
      </c>
      <c r="C57" s="19" t="s">
        <v>29</v>
      </c>
      <c r="D57" s="19" t="s">
        <v>12</v>
      </c>
      <c r="E57" s="19" t="s">
        <v>77</v>
      </c>
      <c r="F57" s="19" t="s">
        <v>21</v>
      </c>
      <c r="G57" s="23">
        <f>G55+1619631.64</f>
        <v>18649721.800000001</v>
      </c>
      <c r="H57" s="12">
        <f>G57-G55</f>
        <v>1619631.6400000006</v>
      </c>
    </row>
    <row r="58" spans="1:9" s="11" customFormat="1">
      <c r="A58" s="18" t="s">
        <v>7</v>
      </c>
      <c r="B58" s="19"/>
      <c r="C58" s="16"/>
      <c r="D58" s="16"/>
      <c r="E58" s="19"/>
      <c r="F58" s="19"/>
      <c r="G58" s="14"/>
    </row>
    <row r="59" spans="1:9" s="11" customFormat="1" ht="55.2">
      <c r="A59" s="22" t="s">
        <v>36</v>
      </c>
      <c r="B59" s="19" t="s">
        <v>19</v>
      </c>
      <c r="C59" s="16" t="s">
        <v>12</v>
      </c>
      <c r="D59" s="16" t="s">
        <v>29</v>
      </c>
      <c r="E59" s="19" t="s">
        <v>34</v>
      </c>
      <c r="F59" s="19" t="s">
        <v>35</v>
      </c>
      <c r="G59" s="23">
        <v>9911343</v>
      </c>
    </row>
    <row r="60" spans="1:9" s="11" customFormat="1">
      <c r="A60" s="18" t="s">
        <v>8</v>
      </c>
      <c r="B60" s="19"/>
      <c r="C60" s="16"/>
      <c r="D60" s="16"/>
      <c r="E60" s="19"/>
      <c r="F60" s="19"/>
      <c r="G60" s="14"/>
    </row>
    <row r="61" spans="1:9" s="11" customFormat="1" ht="55.2">
      <c r="A61" s="22" t="s">
        <v>36</v>
      </c>
      <c r="B61" s="19" t="s">
        <v>19</v>
      </c>
      <c r="C61" s="16" t="s">
        <v>12</v>
      </c>
      <c r="D61" s="16" t="s">
        <v>29</v>
      </c>
      <c r="E61" s="19" t="s">
        <v>34</v>
      </c>
      <c r="F61" s="19" t="s">
        <v>35</v>
      </c>
      <c r="G61" s="23">
        <f>G59-3616000</f>
        <v>6295343</v>
      </c>
      <c r="H61" s="12">
        <f>G61-G59</f>
        <v>-3616000</v>
      </c>
    </row>
    <row r="62" spans="1:9" s="11" customFormat="1">
      <c r="A62" s="18" t="s">
        <v>7</v>
      </c>
      <c r="B62" s="19"/>
      <c r="C62" s="16"/>
      <c r="D62" s="16"/>
      <c r="E62" s="19"/>
      <c r="F62" s="19"/>
      <c r="G62" s="14"/>
    </row>
    <row r="63" spans="1:9" s="11" customFormat="1" ht="27.6">
      <c r="A63" s="22" t="s">
        <v>15</v>
      </c>
      <c r="B63" s="19" t="s">
        <v>19</v>
      </c>
      <c r="C63" s="19" t="s">
        <v>11</v>
      </c>
      <c r="D63" s="19" t="s">
        <v>50</v>
      </c>
      <c r="E63" s="19" t="s">
        <v>60</v>
      </c>
      <c r="F63" s="19" t="s">
        <v>16</v>
      </c>
      <c r="G63" s="23">
        <v>25911532.359999999</v>
      </c>
    </row>
    <row r="64" spans="1:9" s="11" customFormat="1">
      <c r="A64" s="18" t="s">
        <v>8</v>
      </c>
      <c r="B64" s="19"/>
      <c r="C64" s="16"/>
      <c r="D64" s="16"/>
      <c r="E64" s="19"/>
      <c r="F64" s="19"/>
      <c r="G64" s="14"/>
    </row>
    <row r="65" spans="1:8" s="11" customFormat="1" ht="27.6">
      <c r="A65" s="22" t="s">
        <v>15</v>
      </c>
      <c r="B65" s="19" t="s">
        <v>19</v>
      </c>
      <c r="C65" s="16" t="s">
        <v>11</v>
      </c>
      <c r="D65" s="16" t="s">
        <v>50</v>
      </c>
      <c r="E65" s="19" t="s">
        <v>60</v>
      </c>
      <c r="F65" s="19" t="s">
        <v>16</v>
      </c>
      <c r="G65" s="14">
        <f>G63-600000</f>
        <v>25311532.359999999</v>
      </c>
      <c r="H65" s="12">
        <f>G65-G63</f>
        <v>-600000</v>
      </c>
    </row>
    <row r="66" spans="1:8" s="11" customFormat="1">
      <c r="A66" s="18" t="s">
        <v>7</v>
      </c>
      <c r="B66" s="19"/>
      <c r="C66" s="16"/>
      <c r="D66" s="16"/>
      <c r="E66" s="19"/>
      <c r="F66" s="19"/>
      <c r="G66" s="14"/>
    </row>
    <row r="67" spans="1:8" s="11" customFormat="1" ht="27.6">
      <c r="A67" s="22" t="s">
        <v>15</v>
      </c>
      <c r="B67" s="19" t="s">
        <v>19</v>
      </c>
      <c r="C67" s="19" t="s">
        <v>11</v>
      </c>
      <c r="D67" s="19" t="s">
        <v>20</v>
      </c>
      <c r="E67" s="19" t="s">
        <v>61</v>
      </c>
      <c r="F67" s="19" t="s">
        <v>16</v>
      </c>
      <c r="G67" s="23">
        <v>35348527.509999998</v>
      </c>
    </row>
    <row r="68" spans="1:8" s="11" customFormat="1">
      <c r="A68" s="18" t="s">
        <v>8</v>
      </c>
      <c r="B68" s="19"/>
      <c r="C68" s="16"/>
      <c r="D68" s="16"/>
      <c r="E68" s="19"/>
      <c r="F68" s="19"/>
      <c r="G68" s="14"/>
    </row>
    <row r="69" spans="1:8" s="11" customFormat="1" ht="27.6">
      <c r="A69" s="22" t="s">
        <v>15</v>
      </c>
      <c r="B69" s="19" t="s">
        <v>19</v>
      </c>
      <c r="C69" s="16" t="s">
        <v>11</v>
      </c>
      <c r="D69" s="16" t="s">
        <v>20</v>
      </c>
      <c r="E69" s="19" t="s">
        <v>61</v>
      </c>
      <c r="F69" s="19" t="s">
        <v>16</v>
      </c>
      <c r="G69" s="14">
        <f>G67-10963758.73-1767417.51-1191465.06</f>
        <v>21425886.209999997</v>
      </c>
      <c r="H69" s="12">
        <f>G69-G67</f>
        <v>-13922641.300000001</v>
      </c>
    </row>
    <row r="70" spans="1:8" s="11" customFormat="1">
      <c r="A70" s="18" t="s">
        <v>7</v>
      </c>
      <c r="B70" s="19"/>
      <c r="C70" s="16"/>
      <c r="D70" s="16"/>
      <c r="E70" s="19"/>
      <c r="F70" s="19"/>
      <c r="G70" s="14"/>
    </row>
    <row r="71" spans="1:8" s="11" customFormat="1" ht="27.6">
      <c r="A71" s="22" t="s">
        <v>15</v>
      </c>
      <c r="B71" s="19" t="s">
        <v>19</v>
      </c>
      <c r="C71" s="19" t="s">
        <v>11</v>
      </c>
      <c r="D71" s="19" t="s">
        <v>20</v>
      </c>
      <c r="E71" s="19" t="s">
        <v>62</v>
      </c>
      <c r="F71" s="19" t="s">
        <v>16</v>
      </c>
      <c r="G71" s="23">
        <v>5046431.58</v>
      </c>
    </row>
    <row r="72" spans="1:8" s="11" customFormat="1">
      <c r="A72" s="18" t="s">
        <v>8</v>
      </c>
      <c r="B72" s="19"/>
      <c r="C72" s="16"/>
      <c r="D72" s="16"/>
      <c r="E72" s="19"/>
      <c r="F72" s="19"/>
      <c r="G72" s="14"/>
    </row>
    <row r="73" spans="1:8" s="11" customFormat="1" ht="27.6">
      <c r="A73" s="22" t="s">
        <v>15</v>
      </c>
      <c r="B73" s="19" t="s">
        <v>19</v>
      </c>
      <c r="C73" s="16" t="s">
        <v>11</v>
      </c>
      <c r="D73" s="16" t="s">
        <v>20</v>
      </c>
      <c r="E73" s="19" t="s">
        <v>62</v>
      </c>
      <c r="F73" s="19" t="s">
        <v>16</v>
      </c>
      <c r="G73" s="14">
        <f>G71+1767417.51</f>
        <v>6813849.0899999999</v>
      </c>
      <c r="H73" s="12">
        <f>G73-G71</f>
        <v>1767417.5099999998</v>
      </c>
    </row>
    <row r="74" spans="1:8" s="11" customFormat="1">
      <c r="A74" s="18" t="s">
        <v>18</v>
      </c>
      <c r="B74" s="19"/>
      <c r="C74" s="16"/>
      <c r="D74" s="16"/>
      <c r="E74" s="19"/>
      <c r="F74" s="19"/>
      <c r="G74" s="14"/>
    </row>
    <row r="75" spans="1:8" s="11" customFormat="1" ht="27.6">
      <c r="A75" s="22" t="s">
        <v>15</v>
      </c>
      <c r="B75" s="19" t="s">
        <v>19</v>
      </c>
      <c r="C75" s="19" t="s">
        <v>11</v>
      </c>
      <c r="D75" s="19" t="s">
        <v>20</v>
      </c>
      <c r="E75" s="19" t="s">
        <v>65</v>
      </c>
      <c r="F75" s="19" t="s">
        <v>16</v>
      </c>
      <c r="G75" s="23">
        <v>600000</v>
      </c>
    </row>
    <row r="76" spans="1:8" s="11" customFormat="1">
      <c r="A76" s="18" t="s">
        <v>45</v>
      </c>
      <c r="B76" s="19"/>
      <c r="C76" s="16"/>
      <c r="D76" s="16"/>
      <c r="E76" s="19"/>
      <c r="F76" s="19"/>
      <c r="G76" s="14"/>
    </row>
    <row r="77" spans="1:8" s="11" customFormat="1" ht="55.2">
      <c r="A77" s="22" t="s">
        <v>71</v>
      </c>
      <c r="B77" s="19" t="s">
        <v>19</v>
      </c>
      <c r="C77" s="16" t="s">
        <v>11</v>
      </c>
      <c r="D77" s="16" t="s">
        <v>20</v>
      </c>
      <c r="E77" s="19" t="s">
        <v>64</v>
      </c>
      <c r="F77" s="19" t="s">
        <v>63</v>
      </c>
      <c r="G77" s="14">
        <v>5305680</v>
      </c>
      <c r="H77" s="12">
        <f>G77</f>
        <v>5305680</v>
      </c>
    </row>
    <row r="78" spans="1:8" s="11" customFormat="1" ht="55.2">
      <c r="A78" s="22" t="s">
        <v>36</v>
      </c>
      <c r="B78" s="19" t="s">
        <v>19</v>
      </c>
      <c r="C78" s="16" t="s">
        <v>11</v>
      </c>
      <c r="D78" s="16" t="s">
        <v>20</v>
      </c>
      <c r="E78" s="19" t="s">
        <v>66</v>
      </c>
      <c r="F78" s="19" t="s">
        <v>35</v>
      </c>
      <c r="G78" s="14">
        <v>3486500</v>
      </c>
      <c r="H78" s="12">
        <f>G78</f>
        <v>3486500</v>
      </c>
    </row>
    <row r="79" spans="1:8" s="11" customFormat="1">
      <c r="A79" s="18" t="s">
        <v>7</v>
      </c>
      <c r="B79" s="19"/>
      <c r="C79" s="16"/>
      <c r="D79" s="16"/>
      <c r="E79" s="19"/>
      <c r="F79" s="19"/>
      <c r="G79" s="14"/>
    </row>
    <row r="80" spans="1:8" s="11" customFormat="1" ht="27.6">
      <c r="A80" s="22" t="s">
        <v>15</v>
      </c>
      <c r="B80" s="19" t="s">
        <v>19</v>
      </c>
      <c r="C80" s="19" t="s">
        <v>9</v>
      </c>
      <c r="D80" s="19" t="s">
        <v>12</v>
      </c>
      <c r="E80" s="19" t="s">
        <v>67</v>
      </c>
      <c r="F80" s="19" t="s">
        <v>16</v>
      </c>
      <c r="G80" s="23">
        <v>6279866.71</v>
      </c>
    </row>
    <row r="81" spans="1:8" s="11" customFormat="1">
      <c r="A81" s="18" t="s">
        <v>8</v>
      </c>
      <c r="B81" s="19"/>
      <c r="C81" s="16"/>
      <c r="D81" s="16"/>
      <c r="E81" s="19"/>
      <c r="F81" s="19"/>
      <c r="G81" s="14"/>
    </row>
    <row r="82" spans="1:8" s="11" customFormat="1" ht="27.6">
      <c r="A82" s="22" t="s">
        <v>15</v>
      </c>
      <c r="B82" s="19" t="s">
        <v>19</v>
      </c>
      <c r="C82" s="16" t="s">
        <v>9</v>
      </c>
      <c r="D82" s="16" t="s">
        <v>12</v>
      </c>
      <c r="E82" s="19" t="s">
        <v>67</v>
      </c>
      <c r="F82" s="19" t="s">
        <v>16</v>
      </c>
      <c r="G82" s="14">
        <f>G80+600000</f>
        <v>6879866.71</v>
      </c>
      <c r="H82" s="12">
        <f>G82-G80</f>
        <v>600000</v>
      </c>
    </row>
    <row r="83" spans="1:8" s="11" customFormat="1">
      <c r="A83" s="18" t="s">
        <v>7</v>
      </c>
      <c r="B83" s="19"/>
      <c r="C83" s="16"/>
      <c r="D83" s="16"/>
      <c r="E83" s="19"/>
      <c r="F83" s="19"/>
      <c r="G83" s="14"/>
    </row>
    <row r="84" spans="1:8" s="11" customFormat="1" ht="27.6">
      <c r="A84" s="22" t="s">
        <v>15</v>
      </c>
      <c r="B84" s="19" t="s">
        <v>19</v>
      </c>
      <c r="C84" s="19" t="s">
        <v>9</v>
      </c>
      <c r="D84" s="19" t="s">
        <v>12</v>
      </c>
      <c r="E84" s="19" t="s">
        <v>46</v>
      </c>
      <c r="F84" s="19" t="s">
        <v>16</v>
      </c>
      <c r="G84" s="23">
        <v>6279866.71</v>
      </c>
    </row>
    <row r="85" spans="1:8" s="11" customFormat="1">
      <c r="A85" s="18" t="s">
        <v>8</v>
      </c>
      <c r="B85" s="19"/>
      <c r="C85" s="16"/>
      <c r="D85" s="16"/>
      <c r="E85" s="19"/>
      <c r="F85" s="19"/>
      <c r="G85" s="14"/>
    </row>
    <row r="86" spans="1:8" s="11" customFormat="1" ht="27.6">
      <c r="A86" s="22" t="s">
        <v>15</v>
      </c>
      <c r="B86" s="19" t="s">
        <v>19</v>
      </c>
      <c r="C86" s="16" t="s">
        <v>9</v>
      </c>
      <c r="D86" s="16" t="s">
        <v>12</v>
      </c>
      <c r="E86" s="19" t="s">
        <v>46</v>
      </c>
      <c r="F86" s="19" t="s">
        <v>16</v>
      </c>
      <c r="G86" s="14">
        <f>G84+1500000</f>
        <v>7779866.71</v>
      </c>
      <c r="H86" s="12">
        <f>G86-G84</f>
        <v>1500000</v>
      </c>
    </row>
    <row r="87" spans="1:8" s="11" customFormat="1">
      <c r="A87" s="18" t="s">
        <v>7</v>
      </c>
      <c r="B87" s="19"/>
      <c r="C87" s="16"/>
      <c r="D87" s="16"/>
      <c r="E87" s="19"/>
      <c r="F87" s="19"/>
      <c r="G87" s="14"/>
    </row>
    <row r="88" spans="1:8" s="11" customFormat="1" ht="27.6">
      <c r="A88" s="22" t="s">
        <v>15</v>
      </c>
      <c r="B88" s="19" t="s">
        <v>19</v>
      </c>
      <c r="C88" s="19" t="s">
        <v>9</v>
      </c>
      <c r="D88" s="19" t="s">
        <v>12</v>
      </c>
      <c r="E88" s="19" t="s">
        <v>47</v>
      </c>
      <c r="F88" s="19" t="s">
        <v>16</v>
      </c>
      <c r="G88" s="23">
        <v>4900000</v>
      </c>
    </row>
    <row r="89" spans="1:8" s="11" customFormat="1">
      <c r="A89" s="18" t="s">
        <v>8</v>
      </c>
      <c r="B89" s="19"/>
      <c r="C89" s="16"/>
      <c r="D89" s="16"/>
      <c r="E89" s="19"/>
      <c r="F89" s="19"/>
      <c r="G89" s="14"/>
    </row>
    <row r="90" spans="1:8" s="11" customFormat="1" ht="27.6">
      <c r="A90" s="22" t="s">
        <v>15</v>
      </c>
      <c r="B90" s="19" t="s">
        <v>19</v>
      </c>
      <c r="C90" s="16" t="s">
        <v>9</v>
      </c>
      <c r="D90" s="16" t="s">
        <v>12</v>
      </c>
      <c r="E90" s="19" t="s">
        <v>47</v>
      </c>
      <c r="F90" s="19" t="s">
        <v>16</v>
      </c>
      <c r="G90" s="14">
        <f>G88+10000</f>
        <v>4910000</v>
      </c>
      <c r="H90" s="12">
        <f>G90-G88</f>
        <v>10000</v>
      </c>
    </row>
    <row r="91" spans="1:8" s="11" customFormat="1">
      <c r="A91" s="18" t="s">
        <v>7</v>
      </c>
      <c r="B91" s="19"/>
      <c r="C91" s="16"/>
      <c r="D91" s="16"/>
      <c r="E91" s="19"/>
      <c r="F91" s="19"/>
      <c r="G91" s="14"/>
    </row>
    <row r="92" spans="1:8" s="11" customFormat="1" ht="27.6">
      <c r="A92" s="22" t="s">
        <v>15</v>
      </c>
      <c r="B92" s="19" t="s">
        <v>19</v>
      </c>
      <c r="C92" s="19" t="s">
        <v>9</v>
      </c>
      <c r="D92" s="19" t="s">
        <v>12</v>
      </c>
      <c r="E92" s="19" t="s">
        <v>68</v>
      </c>
      <c r="F92" s="19" t="s">
        <v>16</v>
      </c>
      <c r="G92" s="23">
        <v>1527747</v>
      </c>
    </row>
    <row r="93" spans="1:8" s="11" customFormat="1">
      <c r="A93" s="18" t="s">
        <v>8</v>
      </c>
      <c r="B93" s="19"/>
      <c r="C93" s="16"/>
      <c r="D93" s="16"/>
      <c r="E93" s="19"/>
      <c r="F93" s="19"/>
      <c r="G93" s="14"/>
    </row>
    <row r="94" spans="1:8" s="11" customFormat="1" ht="27.6">
      <c r="A94" s="22" t="s">
        <v>15</v>
      </c>
      <c r="B94" s="19" t="s">
        <v>19</v>
      </c>
      <c r="C94" s="16" t="s">
        <v>9</v>
      </c>
      <c r="D94" s="16" t="s">
        <v>12</v>
      </c>
      <c r="E94" s="19" t="s">
        <v>68</v>
      </c>
      <c r="F94" s="19" t="s">
        <v>16</v>
      </c>
      <c r="G94" s="14">
        <f>G92-44360</f>
        <v>1483387</v>
      </c>
      <c r="H94" s="12">
        <f>G94-G92</f>
        <v>-44360</v>
      </c>
    </row>
    <row r="95" spans="1:8" s="11" customFormat="1">
      <c r="A95" s="18" t="s">
        <v>7</v>
      </c>
      <c r="B95" s="19"/>
      <c r="C95" s="16"/>
      <c r="D95" s="16"/>
      <c r="E95" s="19"/>
      <c r="F95" s="19"/>
      <c r="G95" s="14"/>
    </row>
    <row r="96" spans="1:8" s="11" customFormat="1" ht="27.6">
      <c r="A96" s="22" t="s">
        <v>15</v>
      </c>
      <c r="B96" s="19" t="s">
        <v>19</v>
      </c>
      <c r="C96" s="19" t="s">
        <v>9</v>
      </c>
      <c r="D96" s="19" t="s">
        <v>12</v>
      </c>
      <c r="E96" s="19" t="s">
        <v>69</v>
      </c>
      <c r="F96" s="19" t="s">
        <v>16</v>
      </c>
      <c r="G96" s="23">
        <v>18887916</v>
      </c>
    </row>
    <row r="97" spans="1:8" s="11" customFormat="1">
      <c r="A97" s="18" t="s">
        <v>8</v>
      </c>
      <c r="B97" s="19"/>
      <c r="C97" s="16"/>
      <c r="D97" s="16"/>
      <c r="E97" s="19"/>
      <c r="F97" s="19"/>
      <c r="G97" s="14"/>
    </row>
    <row r="98" spans="1:8" s="11" customFormat="1" ht="27.6">
      <c r="A98" s="22" t="s">
        <v>15</v>
      </c>
      <c r="B98" s="19" t="s">
        <v>19</v>
      </c>
      <c r="C98" s="16" t="s">
        <v>9</v>
      </c>
      <c r="D98" s="16" t="s">
        <v>12</v>
      </c>
      <c r="E98" s="19" t="s">
        <v>69</v>
      </c>
      <c r="F98" s="19" t="s">
        <v>16</v>
      </c>
      <c r="G98" s="14">
        <f>G96-80000</f>
        <v>18807916</v>
      </c>
      <c r="H98" s="12">
        <f>G98-G96</f>
        <v>-80000</v>
      </c>
    </row>
    <row r="99" spans="1:8" s="11" customFormat="1">
      <c r="A99" s="18" t="s">
        <v>7</v>
      </c>
      <c r="B99" s="19"/>
      <c r="C99" s="16"/>
      <c r="D99" s="16"/>
      <c r="E99" s="19"/>
      <c r="F99" s="19"/>
      <c r="G99" s="14"/>
      <c r="H99" s="12"/>
    </row>
    <row r="100" spans="1:8" s="11" customFormat="1" ht="55.2">
      <c r="A100" s="22" t="s">
        <v>71</v>
      </c>
      <c r="B100" s="19" t="s">
        <v>19</v>
      </c>
      <c r="C100" s="16" t="s">
        <v>9</v>
      </c>
      <c r="D100" s="16" t="s">
        <v>9</v>
      </c>
      <c r="E100" s="19" t="s">
        <v>70</v>
      </c>
      <c r="F100" s="19" t="s">
        <v>63</v>
      </c>
      <c r="G100" s="14">
        <v>358114</v>
      </c>
      <c r="H100" s="12"/>
    </row>
    <row r="101" spans="1:8" s="11" customFormat="1">
      <c r="A101" s="18" t="s">
        <v>8</v>
      </c>
      <c r="B101" s="19"/>
      <c r="C101" s="16"/>
      <c r="D101" s="16"/>
      <c r="E101" s="19"/>
      <c r="F101" s="19"/>
      <c r="G101" s="14"/>
      <c r="H101" s="12"/>
    </row>
    <row r="102" spans="1:8" s="11" customFormat="1" ht="55.2">
      <c r="A102" s="22" t="s">
        <v>71</v>
      </c>
      <c r="B102" s="19" t="s">
        <v>19</v>
      </c>
      <c r="C102" s="16" t="s">
        <v>9</v>
      </c>
      <c r="D102" s="16" t="s">
        <v>9</v>
      </c>
      <c r="E102" s="19" t="s">
        <v>70</v>
      </c>
      <c r="F102" s="19" t="s">
        <v>63</v>
      </c>
      <c r="G102" s="14">
        <f>G100+336000</f>
        <v>694114</v>
      </c>
      <c r="H102" s="12">
        <f>G102-G100</f>
        <v>336000</v>
      </c>
    </row>
    <row r="103" spans="1:8" s="11" customFormat="1">
      <c r="A103" s="18" t="s">
        <v>7</v>
      </c>
      <c r="B103" s="19"/>
      <c r="C103" s="16"/>
      <c r="D103" s="16"/>
      <c r="E103" s="19"/>
      <c r="F103" s="19"/>
      <c r="G103" s="14"/>
      <c r="H103" s="12"/>
    </row>
    <row r="104" spans="1:8" s="11" customFormat="1" ht="27.6">
      <c r="A104" s="22" t="s">
        <v>15</v>
      </c>
      <c r="B104" s="19" t="s">
        <v>19</v>
      </c>
      <c r="C104" s="16" t="s">
        <v>9</v>
      </c>
      <c r="D104" s="16" t="s">
        <v>9</v>
      </c>
      <c r="E104" s="19" t="s">
        <v>37</v>
      </c>
      <c r="F104" s="19" t="s">
        <v>16</v>
      </c>
      <c r="G104" s="14">
        <v>1038994</v>
      </c>
      <c r="H104" s="12"/>
    </row>
    <row r="105" spans="1:8" s="11" customFormat="1">
      <c r="A105" s="18" t="s">
        <v>8</v>
      </c>
      <c r="B105" s="19"/>
      <c r="C105" s="16"/>
      <c r="D105" s="16"/>
      <c r="E105" s="19"/>
      <c r="F105" s="19"/>
      <c r="G105" s="14"/>
      <c r="H105" s="12"/>
    </row>
    <row r="106" spans="1:8" s="11" customFormat="1" ht="27.6">
      <c r="A106" s="22" t="s">
        <v>15</v>
      </c>
      <c r="B106" s="19" t="s">
        <v>19</v>
      </c>
      <c r="C106" s="16" t="s">
        <v>9</v>
      </c>
      <c r="D106" s="16" t="s">
        <v>9</v>
      </c>
      <c r="E106" s="19" t="s">
        <v>37</v>
      </c>
      <c r="F106" s="19" t="s">
        <v>16</v>
      </c>
      <c r="G106" s="14">
        <f>G104+444031.19</f>
        <v>1483025.19</v>
      </c>
      <c r="H106" s="12">
        <f>G106-G104</f>
        <v>444031.18999999994</v>
      </c>
    </row>
    <row r="107" spans="1:8" s="11" customFormat="1">
      <c r="A107" s="18" t="s">
        <v>7</v>
      </c>
      <c r="B107" s="19"/>
      <c r="C107" s="16"/>
      <c r="D107" s="16"/>
      <c r="E107" s="19"/>
      <c r="F107" s="19"/>
      <c r="G107" s="23"/>
      <c r="H107" s="12"/>
    </row>
    <row r="108" spans="1:8" s="11" customFormat="1" ht="55.2">
      <c r="A108" s="22" t="s">
        <v>59</v>
      </c>
      <c r="B108" s="19" t="s">
        <v>30</v>
      </c>
      <c r="C108" s="16" t="s">
        <v>31</v>
      </c>
      <c r="D108" s="16" t="s">
        <v>33</v>
      </c>
      <c r="E108" s="19" t="s">
        <v>41</v>
      </c>
      <c r="F108" s="19" t="s">
        <v>58</v>
      </c>
      <c r="G108" s="23">
        <v>236000</v>
      </c>
      <c r="H108" s="12"/>
    </row>
    <row r="109" spans="1:8" s="11" customFormat="1">
      <c r="A109" s="18" t="s">
        <v>8</v>
      </c>
      <c r="B109" s="19"/>
      <c r="C109" s="16"/>
      <c r="D109" s="16"/>
      <c r="E109" s="19"/>
      <c r="F109" s="19"/>
      <c r="G109" s="23"/>
      <c r="H109" s="12"/>
    </row>
    <row r="110" spans="1:8" s="11" customFormat="1" ht="55.2">
      <c r="A110" s="22" t="s">
        <v>59</v>
      </c>
      <c r="B110" s="19" t="s">
        <v>30</v>
      </c>
      <c r="C110" s="16" t="s">
        <v>31</v>
      </c>
      <c r="D110" s="16" t="s">
        <v>33</v>
      </c>
      <c r="E110" s="19" t="s">
        <v>41</v>
      </c>
      <c r="F110" s="19" t="s">
        <v>58</v>
      </c>
      <c r="G110" s="23">
        <f>G108+27001.3</f>
        <v>263001.3</v>
      </c>
      <c r="H110" s="12">
        <f>G110-G108</f>
        <v>27001.299999999988</v>
      </c>
    </row>
    <row r="111" spans="1:8" s="11" customFormat="1">
      <c r="A111" s="18" t="s">
        <v>7</v>
      </c>
      <c r="B111" s="19"/>
      <c r="C111" s="16"/>
      <c r="D111" s="16"/>
      <c r="E111" s="19"/>
      <c r="F111" s="19"/>
      <c r="G111" s="14"/>
      <c r="H111" s="12"/>
    </row>
    <row r="112" spans="1:8" s="11" customFormat="1" ht="27.6">
      <c r="A112" s="22" t="s">
        <v>15</v>
      </c>
      <c r="B112" s="19" t="s">
        <v>10</v>
      </c>
      <c r="C112" s="16" t="s">
        <v>9</v>
      </c>
      <c r="D112" s="16" t="s">
        <v>31</v>
      </c>
      <c r="E112" s="19" t="s">
        <v>72</v>
      </c>
      <c r="F112" s="19" t="s">
        <v>16</v>
      </c>
      <c r="G112" s="23">
        <v>14180200</v>
      </c>
      <c r="H112" s="12"/>
    </row>
    <row r="113" spans="1:8" s="11" customFormat="1">
      <c r="A113" s="18" t="s">
        <v>8</v>
      </c>
      <c r="B113" s="19"/>
      <c r="C113" s="16"/>
      <c r="D113" s="16"/>
      <c r="E113" s="19"/>
      <c r="F113" s="19"/>
      <c r="G113" s="14"/>
      <c r="H113" s="12"/>
    </row>
    <row r="114" spans="1:8" s="11" customFormat="1" ht="27.6">
      <c r="A114" s="22" t="s">
        <v>15</v>
      </c>
      <c r="B114" s="19" t="s">
        <v>10</v>
      </c>
      <c r="C114" s="16" t="s">
        <v>9</v>
      </c>
      <c r="D114" s="16" t="s">
        <v>31</v>
      </c>
      <c r="E114" s="19" t="s">
        <v>72</v>
      </c>
      <c r="F114" s="19" t="s">
        <v>16</v>
      </c>
      <c r="G114" s="23">
        <f>G112-250000</f>
        <v>13930200</v>
      </c>
      <c r="H114" s="12">
        <f>G114-G112</f>
        <v>-250000</v>
      </c>
    </row>
    <row r="115" spans="1:8" s="11" customFormat="1">
      <c r="A115" s="18" t="s">
        <v>7</v>
      </c>
      <c r="B115" s="19"/>
      <c r="C115" s="16"/>
      <c r="D115" s="16"/>
      <c r="E115" s="19"/>
      <c r="F115" s="19"/>
      <c r="G115" s="14"/>
      <c r="H115" s="12"/>
    </row>
    <row r="116" spans="1:8" s="11" customFormat="1" ht="27.6">
      <c r="A116" s="22" t="s">
        <v>15</v>
      </c>
      <c r="B116" s="19" t="s">
        <v>10</v>
      </c>
      <c r="C116" s="16" t="s">
        <v>9</v>
      </c>
      <c r="D116" s="16" t="s">
        <v>31</v>
      </c>
      <c r="E116" s="19" t="s">
        <v>73</v>
      </c>
      <c r="F116" s="19" t="s">
        <v>16</v>
      </c>
      <c r="G116" s="23">
        <v>2336260</v>
      </c>
      <c r="H116" s="12"/>
    </row>
    <row r="117" spans="1:8" s="11" customFormat="1">
      <c r="A117" s="18" t="s">
        <v>8</v>
      </c>
      <c r="B117" s="19"/>
      <c r="C117" s="16"/>
      <c r="D117" s="16"/>
      <c r="E117" s="19"/>
      <c r="F117" s="19"/>
      <c r="G117" s="14"/>
      <c r="H117" s="12"/>
    </row>
    <row r="118" spans="1:8" s="11" customFormat="1" ht="27.6">
      <c r="A118" s="22" t="s">
        <v>15</v>
      </c>
      <c r="B118" s="19" t="s">
        <v>10</v>
      </c>
      <c r="C118" s="16" t="s">
        <v>9</v>
      </c>
      <c r="D118" s="16" t="s">
        <v>31</v>
      </c>
      <c r="E118" s="19" t="s">
        <v>73</v>
      </c>
      <c r="F118" s="19" t="s">
        <v>16</v>
      </c>
      <c r="G118" s="23">
        <f>G116+250000</f>
        <v>2586260</v>
      </c>
      <c r="H118" s="12">
        <f>G118-G116</f>
        <v>250000</v>
      </c>
    </row>
    <row r="119" spans="1:8" s="11" customFormat="1">
      <c r="A119" s="18" t="s">
        <v>7</v>
      </c>
      <c r="B119" s="19"/>
      <c r="C119" s="16"/>
      <c r="D119" s="16"/>
      <c r="E119" s="19"/>
      <c r="F119" s="19"/>
      <c r="G119" s="14"/>
      <c r="H119" s="12"/>
    </row>
    <row r="120" spans="1:8" s="11" customFormat="1" ht="27.6">
      <c r="A120" s="22" t="s">
        <v>15</v>
      </c>
      <c r="B120" s="19" t="s">
        <v>10</v>
      </c>
      <c r="C120" s="16" t="s">
        <v>9</v>
      </c>
      <c r="D120" s="16" t="s">
        <v>23</v>
      </c>
      <c r="E120" s="19" t="s">
        <v>74</v>
      </c>
      <c r="F120" s="19" t="s">
        <v>16</v>
      </c>
      <c r="G120" s="23">
        <v>590000</v>
      </c>
      <c r="H120" s="12"/>
    </row>
    <row r="121" spans="1:8" s="11" customFormat="1">
      <c r="A121" s="18" t="s">
        <v>8</v>
      </c>
      <c r="B121" s="19"/>
      <c r="C121" s="16"/>
      <c r="D121" s="16"/>
      <c r="E121" s="19"/>
      <c r="F121" s="19"/>
      <c r="G121" s="14"/>
      <c r="H121" s="12"/>
    </row>
    <row r="122" spans="1:8" s="11" customFormat="1" ht="27.6">
      <c r="A122" s="22" t="s">
        <v>15</v>
      </c>
      <c r="B122" s="19" t="s">
        <v>10</v>
      </c>
      <c r="C122" s="16" t="s">
        <v>9</v>
      </c>
      <c r="D122" s="16" t="s">
        <v>23</v>
      </c>
      <c r="E122" s="19" t="s">
        <v>74</v>
      </c>
      <c r="F122" s="19" t="s">
        <v>16</v>
      </c>
      <c r="G122" s="23">
        <f>G120+580000</f>
        <v>1170000</v>
      </c>
      <c r="H122" s="12">
        <f>G122-G120</f>
        <v>580000</v>
      </c>
    </row>
    <row r="123" spans="1:8" s="11" customFormat="1">
      <c r="A123" s="18" t="s">
        <v>7</v>
      </c>
      <c r="B123" s="19"/>
      <c r="C123" s="16"/>
      <c r="D123" s="16"/>
      <c r="E123" s="19"/>
      <c r="F123" s="19"/>
      <c r="G123" s="14"/>
      <c r="H123" s="12"/>
    </row>
    <row r="124" spans="1:8" s="11" customFormat="1" ht="27.6">
      <c r="A124" s="22" t="s">
        <v>15</v>
      </c>
      <c r="B124" s="19" t="s">
        <v>10</v>
      </c>
      <c r="C124" s="16" t="s">
        <v>9</v>
      </c>
      <c r="D124" s="16" t="s">
        <v>9</v>
      </c>
      <c r="E124" s="19" t="s">
        <v>38</v>
      </c>
      <c r="F124" s="19" t="s">
        <v>16</v>
      </c>
      <c r="G124" s="23">
        <v>720900</v>
      </c>
      <c r="H124" s="12"/>
    </row>
    <row r="125" spans="1:8" s="11" customFormat="1">
      <c r="A125" s="18" t="s">
        <v>8</v>
      </c>
      <c r="B125" s="19"/>
      <c r="C125" s="16"/>
      <c r="D125" s="16"/>
      <c r="E125" s="19"/>
      <c r="F125" s="19"/>
      <c r="G125" s="14"/>
      <c r="H125" s="12"/>
    </row>
    <row r="126" spans="1:8" s="11" customFormat="1" ht="27.6">
      <c r="A126" s="22" t="s">
        <v>15</v>
      </c>
      <c r="B126" s="19" t="s">
        <v>10</v>
      </c>
      <c r="C126" s="16" t="s">
        <v>9</v>
      </c>
      <c r="D126" s="16" t="s">
        <v>9</v>
      </c>
      <c r="E126" s="19" t="s">
        <v>38</v>
      </c>
      <c r="F126" s="19" t="s">
        <v>16</v>
      </c>
      <c r="G126" s="23">
        <f>G124+125546</f>
        <v>846446</v>
      </c>
      <c r="H126" s="12">
        <f>G126-G124</f>
        <v>125546</v>
      </c>
    </row>
    <row r="127" spans="1:8" s="11" customFormat="1">
      <c r="C127" s="29"/>
      <c r="D127" s="29"/>
    </row>
    <row r="128" spans="1:8" s="11" customFormat="1">
      <c r="C128" s="29"/>
      <c r="D128" s="29"/>
      <c r="H128" s="28">
        <f>SUM(H12:H126)</f>
        <v>430380.78999999887</v>
      </c>
    </row>
    <row r="129" spans="3:4" s="11" customFormat="1">
      <c r="C129" s="29"/>
      <c r="D129" s="29"/>
    </row>
    <row r="130" spans="3:4" s="11" customFormat="1">
      <c r="C130" s="29"/>
      <c r="D130" s="29"/>
    </row>
    <row r="131" spans="3:4" s="11" customFormat="1">
      <c r="C131" s="29"/>
      <c r="D131" s="29"/>
    </row>
    <row r="132" spans="3:4" s="11" customFormat="1">
      <c r="C132" s="29"/>
      <c r="D132" s="29"/>
    </row>
    <row r="133" spans="3:4" s="11" customFormat="1">
      <c r="C133" s="29"/>
      <c r="D133" s="29"/>
    </row>
    <row r="134" spans="3:4" s="11" customFormat="1">
      <c r="C134" s="29"/>
      <c r="D134" s="29"/>
    </row>
    <row r="135" spans="3:4" s="11" customFormat="1">
      <c r="C135" s="29"/>
      <c r="D135" s="29"/>
    </row>
    <row r="136" spans="3:4" s="11" customFormat="1">
      <c r="C136" s="29"/>
      <c r="D136" s="29"/>
    </row>
    <row r="137" spans="3:4" s="11" customFormat="1">
      <c r="C137" s="29"/>
      <c r="D137" s="29"/>
    </row>
    <row r="138" spans="3:4" s="11" customFormat="1">
      <c r="C138" s="29"/>
      <c r="D138" s="29"/>
    </row>
    <row r="146" spans="8:8">
      <c r="H146" s="27"/>
    </row>
  </sheetData>
  <mergeCells count="14">
    <mergeCell ref="A6:G6"/>
    <mergeCell ref="A7:G7"/>
    <mergeCell ref="A8:A9"/>
    <mergeCell ref="B8:B9"/>
    <mergeCell ref="C8:C9"/>
    <mergeCell ref="D8:D9"/>
    <mergeCell ref="E8:E9"/>
    <mergeCell ref="F8:F9"/>
    <mergeCell ref="G8:G9"/>
    <mergeCell ref="F5:G5"/>
    <mergeCell ref="F1:G1"/>
    <mergeCell ref="F2:G2"/>
    <mergeCell ref="F3:G3"/>
    <mergeCell ref="F4:G4"/>
  </mergeCells>
  <printOptions horizontalCentered="1"/>
  <pageMargins left="0.74803149606299213" right="0.74803149606299213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2024-09-19T11:14:37Z</cp:lastPrinted>
  <dcterms:created xsi:type="dcterms:W3CDTF">2022-02-26T08:37:36Z</dcterms:created>
  <dcterms:modified xsi:type="dcterms:W3CDTF">2024-10-24T11:54:48Z</dcterms:modified>
</cp:coreProperties>
</file>